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440" windowHeight="1176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<sst xmlns="http://schemas.openxmlformats.org/spreadsheetml/2006/main" count="38" uniqueCount="37">
  <si>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Выборы депутатов Совета народных депутатов Кемеровского муниципального округа второго созыва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</si>
  <si>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</si>
  <si>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</si>
  <si>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</si>
  <si>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</si>
  <si>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</si>
  <si>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</si>
  <si>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</si>
  <si>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</si>
  <si>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</si>
  <si>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</si>
  <si>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</si>
  <si>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</si>
  <si>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</si>
  <si>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</si>
  <si>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</si>
  <si>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</si>
  <si>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</si>
  <si>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</si>
  <si>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</si>
  <si>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</si>
  <si>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</si>
  <si>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</si>
  <si>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</si>
  <si>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</si>
  <si>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</si>
  <si>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</si>
  <si>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</si>
  <si>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</si>
  <si>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</si>
  <si>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</si>
  <si>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</si>
  <si>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</si>
  <si>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Кемеровская область - Кузбасс</t>
  </si>
  <si>
    <t>По состоянию на 08.07.2024</t>
  </si>
  <si>
    <t>Первый финансовый отчет о поступлении и расходовании средств избирательного фонда кандидата
Спиридонова Николая Александровича
 </t>
  </si>
  <si>
    <t>Одномандатный избирательный округ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</si>
</sst>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5" sqref="A5:E5"/>
    </sheetView>
  </sheetViews>
  <sheetFormatPr defaultRowHeight="15" x14ac:dyDescent="0.25"/>
  <cols>
    <col min="1" max="1" width="10.7109375" customWidth="1"/>
    <col min="2" max="2" width="52.7109375" customWidth="1"/>
    <col min="3" max="4" width="22.140625" customWidth="1"/>
    <col min="5" max="5" width="27.140625" customWidth="1"/>
  </cols>
  <sheetData>
    <row r="1" spans="1:5" ht="15" customHeight="1" x14ac:dyDescent="0.25">
      <c r="E1" s="1"/>
    </row>
    <row r="2" spans="1:5" ht="31.5" customHeight="1" x14ac:dyDescent="0.25">
      <c r="A2" s="8" t="s">
        <v>35</v>
      </c>
      <c r="B2" s="8"/>
      <c r="C2" s="8"/>
      <c r="D2" s="8"/>
      <c r="E2" s="8"/>
    </row>
    <row r="3" spans="1:5" ht="15.75" x14ac:dyDescent="0.25">
      <c r="A3" s="9" t="s">
        <v>0</v>
      </c>
      <c r="B3" s="9"/>
      <c r="C3" s="9"/>
      <c r="D3" s="9"/>
      <c r="E3" s="9"/>
    </row>
    <row r="4" spans="1:5" ht="15.75" x14ac:dyDescent="0.25">
      <c r="A4" s="9" t="s">
        <v>33</v>
      </c>
      <c r="B4" s="9"/>
      <c r="C4" s="9"/>
      <c r="D4" s="9"/>
      <c r="E4" s="9"/>
    </row>
    <row r="5" spans="1:5" ht="15.75" x14ac:dyDescent="0.25">
      <c r="A5" s="9" t="s">
        <v>36</v>
      </c>
      <c r="B5" s="9"/>
      <c r="C5" s="9"/>
      <c r="D5" s="9"/>
      <c r="E5" s="9"/>
    </row>
    <row r="6" spans="1:5" x14ac:dyDescent="0.25">
      <c r="E6" s="2" t="s">
        <v>34</v>
      </c>
    </row>
    <row r="7" spans="1:5" x14ac:dyDescent="0.25">
      <c r="E7" s="2" t="s">
        <v>1</v>
      </c>
    </row>
    <row r="8" spans="1:5" x14ac:dyDescent="0.25">
      <c r="A8" s="12" t="str">
        <f t="shared" ref="A8" si="0">"Строка финансового отчета"</f>
        <v>Строка финансового отчета</v>
      </c>
      <c r="B8" s="11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4"/>
      <c r="D9" s="14"/>
      <c r="E9" s="14"/>
    </row>
    <row r="10" spans="1:5" x14ac:dyDescent="0.25">
      <c r="A10" s="10" t="s">
        <v>2</v>
      </c>
      <c r="B10" s="11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21" customHeight="1" x14ac:dyDescent="0.25">
      <c r="A11" s="4" t="s">
        <v>2</v>
      </c>
      <c r="B11" s="5" t="str">
        <f>"1. Поступило средств в избирательный фонд, всего"</f>
        <v>1. Поступило средств в избирательный фонд, всего</v>
      </c>
      <c r="C11" s="6" t="str">
        <f>"10"</f>
        <v>10</v>
      </c>
      <c r="D11" s="7" t="str">
        <f t="shared" ref="D11:D41" si="4">"0"</f>
        <v>0</v>
      </c>
      <c r="E11" s="5" t="str">
        <f>""</f>
        <v/>
      </c>
    </row>
    <row r="12" spans="1:5" ht="34.5" customHeight="1" x14ac:dyDescent="0.25">
      <c r="A12" s="4" t="s">
        <v>3</v>
      </c>
      <c r="B12" s="5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6" t="str">
        <f>"20"</f>
        <v>20</v>
      </c>
      <c r="D12" s="7" t="str">
        <f t="shared" si="4"/>
        <v>0</v>
      </c>
      <c r="E12" s="5" t="str">
        <f>""</f>
        <v/>
      </c>
    </row>
    <row r="13" spans="1:5" ht="34.5" customHeight="1" x14ac:dyDescent="0.25">
      <c r="A13" s="4" t="s">
        <v>4</v>
      </c>
      <c r="B13" s="5" t="str">
        <f>"1.1.1.Собственные средства кандидата/избирательного объединения"</f>
        <v>1.1.1.Собственные средства кандидата/избирательного объединения</v>
      </c>
      <c r="C13" s="6" t="str">
        <f>"30"</f>
        <v>30</v>
      </c>
      <c r="D13" s="7" t="str">
        <f t="shared" si="4"/>
        <v>0</v>
      </c>
      <c r="E13" s="5" t="str">
        <f>""</f>
        <v/>
      </c>
    </row>
    <row r="14" spans="1:5" ht="25.5" customHeight="1" x14ac:dyDescent="0.25">
      <c r="A14" s="4" t="s">
        <v>5</v>
      </c>
      <c r="B14" s="5" t="str">
        <f>"1.1.2. Добровольные пожертвования гражданина"</f>
        <v>1.1.2. Добровольные пожертвования гражданина</v>
      </c>
      <c r="C14" s="6" t="str">
        <f>"40"</f>
        <v>40</v>
      </c>
      <c r="D14" s="7" t="str">
        <f t="shared" si="4"/>
        <v>0</v>
      </c>
      <c r="E14" s="5" t="str">
        <f>""</f>
        <v/>
      </c>
    </row>
    <row r="15" spans="1:5" ht="22.5" customHeight="1" x14ac:dyDescent="0.25">
      <c r="A15" s="4" t="s">
        <v>6</v>
      </c>
      <c r="B15" s="5" t="str">
        <f>"1.1.3. Добровольные пожертвования юридического лица"</f>
        <v>1.1.3. Добровольные пожертвования юридического лица</v>
      </c>
      <c r="C15" s="6" t="str">
        <f>"50"</f>
        <v>50</v>
      </c>
      <c r="D15" s="7" t="str">
        <f t="shared" si="4"/>
        <v>0</v>
      </c>
      <c r="E15" s="5" t="str">
        <f>""</f>
        <v/>
      </c>
    </row>
    <row r="16" spans="1:5" ht="36.75" customHeight="1" x14ac:dyDescent="0.25">
      <c r="A16" s="4" t="s">
        <v>7</v>
      </c>
      <c r="B16" s="5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6" t="str">
        <f>"60"</f>
        <v>60</v>
      </c>
      <c r="D16" s="7" t="str">
        <f t="shared" si="4"/>
        <v>0</v>
      </c>
      <c r="E16" s="5" t="str">
        <f>""</f>
        <v/>
      </c>
    </row>
    <row r="17" spans="1:5" ht="48.75" customHeight="1" x14ac:dyDescent="0.25">
      <c r="A17" s="4" t="s">
        <v>8</v>
      </c>
      <c r="B17" s="5" t="str">
        <f>"1.2. Поступило в избирателньый фонд денежных средств, подпадающих под действие п 5 ст. 50, п 5, 6 ст. 76 и п. 3, 4 ст. 86 Закона Кемеровской области от 30.05.2011 № 54-ОЗ"</f>
        <v>1.2. Поступило в избирателньый фонд денежных средств, подпадающих под действие п 5 ст. 50, п 5, 6 ст. 76 и п. 3, 4 ст. 86 Закона Кемеровской области от 30.05.2011 № 54-ОЗ</v>
      </c>
      <c r="C17" s="6" t="str">
        <f>"70"</f>
        <v>70</v>
      </c>
      <c r="D17" s="7" t="str">
        <f t="shared" si="4"/>
        <v>0</v>
      </c>
      <c r="E17" s="5" t="str">
        <f>""</f>
        <v/>
      </c>
    </row>
    <row r="18" spans="1:5" ht="30.75" customHeight="1" x14ac:dyDescent="0.25">
      <c r="A18" s="4" t="s">
        <v>9</v>
      </c>
      <c r="B18" s="5" t="str">
        <f>"1.2.1. Собственные средства кандидата/избирательного объединения"</f>
        <v>1.2.1. Собственные средства кандидата/избирательного объединения</v>
      </c>
      <c r="C18" s="6" t="str">
        <f>"80"</f>
        <v>80</v>
      </c>
      <c r="D18" s="7" t="str">
        <f t="shared" si="4"/>
        <v>0</v>
      </c>
      <c r="E18" s="5" t="str">
        <f>""</f>
        <v/>
      </c>
    </row>
    <row r="19" spans="1:5" ht="21" customHeight="1" x14ac:dyDescent="0.25">
      <c r="A19" s="4" t="s">
        <v>10</v>
      </c>
      <c r="B19" s="5" t="str">
        <f>"1.2.2. Средства гражданина"</f>
        <v>1.2.2. Средства гражданина</v>
      </c>
      <c r="C19" s="6" t="str">
        <f>"90"</f>
        <v>90</v>
      </c>
      <c r="D19" s="7" t="str">
        <f t="shared" si="4"/>
        <v>0</v>
      </c>
      <c r="E19" s="5" t="str">
        <f>""</f>
        <v/>
      </c>
    </row>
    <row r="20" spans="1:5" ht="21.75" customHeight="1" x14ac:dyDescent="0.25">
      <c r="A20" s="4" t="s">
        <v>11</v>
      </c>
      <c r="B20" s="5" t="str">
        <f>"1.2.3. Средства юридического лица"</f>
        <v>1.2.3. Средства юридического лица</v>
      </c>
      <c r="C20" s="6" t="str">
        <f>"100"</f>
        <v>100</v>
      </c>
      <c r="D20" s="7" t="str">
        <f t="shared" si="4"/>
        <v>0</v>
      </c>
      <c r="E20" s="5" t="str">
        <f>""</f>
        <v/>
      </c>
    </row>
    <row r="21" spans="1:5" ht="35.25" customHeight="1" x14ac:dyDescent="0.25">
      <c r="A21" s="4" t="s">
        <v>12</v>
      </c>
      <c r="B21" s="5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6" t="str">
        <f>"110"</f>
        <v>110</v>
      </c>
      <c r="D21" s="7" t="str">
        <f t="shared" si="4"/>
        <v>0</v>
      </c>
      <c r="E21" s="5" t="str">
        <f>""</f>
        <v/>
      </c>
    </row>
    <row r="22" spans="1:5" ht="25.5" customHeight="1" x14ac:dyDescent="0.25">
      <c r="A22" s="4" t="s">
        <v>13</v>
      </c>
      <c r="B22" s="5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6" t="str">
        <f>"120"</f>
        <v>120</v>
      </c>
      <c r="D22" s="7" t="str">
        <f t="shared" si="4"/>
        <v>0</v>
      </c>
      <c r="E22" s="5" t="str">
        <f>""</f>
        <v/>
      </c>
    </row>
    <row r="23" spans="1:5" ht="21" customHeight="1" x14ac:dyDescent="0.25">
      <c r="A23" s="4" t="s">
        <v>14</v>
      </c>
      <c r="B23" s="5" t="str">
        <f>"2.1. Перечислено в доход бюджета"</f>
        <v>2.1. Перечислено в доход бюджета</v>
      </c>
      <c r="C23" s="6" t="str">
        <f>"130"</f>
        <v>130</v>
      </c>
      <c r="D23" s="7" t="str">
        <f t="shared" si="4"/>
        <v>0</v>
      </c>
      <c r="E23" s="5" t="str">
        <f>""</f>
        <v/>
      </c>
    </row>
    <row r="24" spans="1:5" ht="32.25" customHeight="1" x14ac:dyDescent="0.25">
      <c r="A24" s="4" t="s">
        <v>15</v>
      </c>
      <c r="B24" s="5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6" t="str">
        <f>"140"</f>
        <v>140</v>
      </c>
      <c r="D24" s="7" t="str">
        <f t="shared" si="4"/>
        <v>0</v>
      </c>
      <c r="E24" s="5" t="str">
        <f>""</f>
        <v/>
      </c>
    </row>
    <row r="25" spans="1:5" ht="45.75" customHeight="1" x14ac:dyDescent="0.25">
      <c r="A25" s="4" t="s">
        <v>16</v>
      </c>
      <c r="B25" s="5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6" t="str">
        <f>"150"</f>
        <v>150</v>
      </c>
      <c r="D25" s="7" t="str">
        <f t="shared" si="4"/>
        <v>0</v>
      </c>
      <c r="E25" s="5" t="str">
        <f>""</f>
        <v/>
      </c>
    </row>
    <row r="26" spans="1:5" ht="50.25" customHeight="1" x14ac:dyDescent="0.25">
      <c r="A26" s="4" t="s">
        <v>17</v>
      </c>
      <c r="B26" s="5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6" t="str">
        <f>"160"</f>
        <v>160</v>
      </c>
      <c r="D26" s="7" t="str">
        <f t="shared" si="4"/>
        <v>0</v>
      </c>
      <c r="E26" s="5" t="str">
        <f>""</f>
        <v/>
      </c>
    </row>
    <row r="27" spans="1:5" ht="37.5" customHeight="1" x14ac:dyDescent="0.25">
      <c r="A27" s="4" t="s">
        <v>18</v>
      </c>
      <c r="B27" s="5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6" t="str">
        <f>"170"</f>
        <v>170</v>
      </c>
      <c r="D27" s="7" t="str">
        <f t="shared" si="4"/>
        <v>0</v>
      </c>
      <c r="E27" s="5" t="str">
        <f>""</f>
        <v/>
      </c>
    </row>
    <row r="28" spans="1:5" ht="33" customHeight="1" x14ac:dyDescent="0.25">
      <c r="A28" s="4" t="s">
        <v>19</v>
      </c>
      <c r="B28" s="5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6" t="str">
        <f>"180"</f>
        <v>180</v>
      </c>
      <c r="D28" s="7" t="str">
        <f t="shared" si="4"/>
        <v>0</v>
      </c>
      <c r="E28" s="5" t="str">
        <f>""</f>
        <v/>
      </c>
    </row>
    <row r="29" spans="1:5" x14ac:dyDescent="0.25">
      <c r="A29" s="4" t="s">
        <v>20</v>
      </c>
      <c r="B29" s="5" t="str">
        <f>"3. Израсходовано средств, всего"</f>
        <v>3. Израсходовано средств, всего</v>
      </c>
      <c r="C29" s="6" t="str">
        <f>"190"</f>
        <v>190</v>
      </c>
      <c r="D29" s="7" t="str">
        <f t="shared" si="4"/>
        <v>0</v>
      </c>
      <c r="E29" s="5" t="str">
        <f>""</f>
        <v/>
      </c>
    </row>
    <row r="30" spans="1:5" ht="21.75" customHeight="1" x14ac:dyDescent="0.25">
      <c r="A30" s="4" t="s">
        <v>21</v>
      </c>
      <c r="B30" s="5" t="str">
        <f>"3.1. На организацию сбора подписей избирателей"</f>
        <v>3.1. На организацию сбора подписей избирателей</v>
      </c>
      <c r="C30" s="6" t="str">
        <f>"200"</f>
        <v>200</v>
      </c>
      <c r="D30" s="7" t="str">
        <f t="shared" si="4"/>
        <v>0</v>
      </c>
      <c r="E30" s="5" t="str">
        <f>""</f>
        <v/>
      </c>
    </row>
    <row r="31" spans="1:5" ht="30.75" customHeight="1" x14ac:dyDescent="0.25">
      <c r="A31" s="4" t="s">
        <v>22</v>
      </c>
      <c r="B31" s="5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6" t="str">
        <f>"210"</f>
        <v>210</v>
      </c>
      <c r="D31" s="7" t="str">
        <f t="shared" si="4"/>
        <v>0</v>
      </c>
      <c r="E31" s="5" t="str">
        <f>""</f>
        <v/>
      </c>
    </row>
    <row r="32" spans="1:5" ht="32.25" customHeight="1" x14ac:dyDescent="0.25">
      <c r="A32" s="4" t="s">
        <v>23</v>
      </c>
      <c r="B32" s="5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6" t="str">
        <f>"220"</f>
        <v>220</v>
      </c>
      <c r="D32" s="7" t="str">
        <f t="shared" si="4"/>
        <v>0</v>
      </c>
      <c r="E32" s="5" t="str">
        <f>""</f>
        <v/>
      </c>
    </row>
    <row r="33" spans="1:5" ht="30" customHeight="1" x14ac:dyDescent="0.25">
      <c r="A33" s="4" t="s">
        <v>24</v>
      </c>
      <c r="B33" s="5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6" t="str">
        <f>"230"</f>
        <v>230</v>
      </c>
      <c r="D33" s="7" t="str">
        <f t="shared" si="4"/>
        <v>0</v>
      </c>
      <c r="E33" s="5" t="str">
        <f>""</f>
        <v/>
      </c>
    </row>
    <row r="34" spans="1:5" ht="22.5" customHeight="1" x14ac:dyDescent="0.25">
      <c r="A34" s="4" t="s">
        <v>25</v>
      </c>
      <c r="B34" s="5" t="str">
        <f>"3.4 На предвыборную агитацию через сетевые издания"</f>
        <v>3.4 На предвыборную агитацию через сетевые издания</v>
      </c>
      <c r="C34" s="6" t="str">
        <f>"240"</f>
        <v>240</v>
      </c>
      <c r="D34" s="7" t="str">
        <f t="shared" si="4"/>
        <v>0</v>
      </c>
      <c r="E34" s="5" t="str">
        <f>""</f>
        <v/>
      </c>
    </row>
    <row r="35" spans="1:5" ht="34.5" customHeight="1" x14ac:dyDescent="0.25">
      <c r="A35" s="4" t="s">
        <v>26</v>
      </c>
      <c r="B35" s="5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6" t="str">
        <f>"250"</f>
        <v>250</v>
      </c>
      <c r="D35" s="7" t="str">
        <f t="shared" si="4"/>
        <v>0</v>
      </c>
      <c r="E35" s="5" t="str">
        <f>""</f>
        <v/>
      </c>
    </row>
    <row r="36" spans="1:5" ht="24" customHeight="1" x14ac:dyDescent="0.25">
      <c r="A36" s="4" t="s">
        <v>27</v>
      </c>
      <c r="B36" s="5" t="str">
        <f>"3.6. На проведение публичных массовых мероприятий"</f>
        <v>3.6. На проведение публичных массовых мероприятий</v>
      </c>
      <c r="C36" s="6" t="str">
        <f>"260"</f>
        <v>260</v>
      </c>
      <c r="D36" s="7" t="str">
        <f t="shared" si="4"/>
        <v>0</v>
      </c>
      <c r="E36" s="5" t="str">
        <f>""</f>
        <v/>
      </c>
    </row>
    <row r="37" spans="1:5" ht="34.5" customHeight="1" x14ac:dyDescent="0.25">
      <c r="A37" s="4" t="s">
        <v>28</v>
      </c>
      <c r="B37" s="5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6" t="str">
        <f>"270"</f>
        <v>270</v>
      </c>
      <c r="D37" s="7" t="str">
        <f t="shared" si="4"/>
        <v>0</v>
      </c>
      <c r="E37" s="5" t="str">
        <f>""</f>
        <v/>
      </c>
    </row>
    <row r="38" spans="1:5" ht="36" customHeight="1" x14ac:dyDescent="0.25">
      <c r="A38" s="4" t="s">
        <v>29</v>
      </c>
      <c r="B38" s="5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6" t="str">
        <f>"280"</f>
        <v>280</v>
      </c>
      <c r="D38" s="7" t="str">
        <f t="shared" si="4"/>
        <v>0</v>
      </c>
      <c r="E38" s="5" t="str">
        <f>""</f>
        <v/>
      </c>
    </row>
    <row r="39" spans="1:5" ht="29.25" customHeight="1" x14ac:dyDescent="0.25">
      <c r="A39" s="4" t="s">
        <v>30</v>
      </c>
      <c r="B39" s="5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6" t="str">
        <f>"290"</f>
        <v>290</v>
      </c>
      <c r="D39" s="7" t="str">
        <f t="shared" si="4"/>
        <v>0</v>
      </c>
      <c r="E39" s="5" t="str">
        <f>""</f>
        <v/>
      </c>
    </row>
    <row r="40" spans="1:5" ht="47.25" customHeight="1" x14ac:dyDescent="0.25">
      <c r="A40" s="4" t="s">
        <v>31</v>
      </c>
      <c r="B40" s="5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6" t="str">
        <f>"300"</f>
        <v>300</v>
      </c>
      <c r="D40" s="7" t="str">
        <f t="shared" si="4"/>
        <v>0</v>
      </c>
      <c r="E40" s="5" t="str">
        <f>""</f>
        <v/>
      </c>
    </row>
    <row r="41" spans="1:5" ht="47.25" customHeight="1" x14ac:dyDescent="0.25">
      <c r="A41" s="4" t="s">
        <v>32</v>
      </c>
      <c r="B41" s="5" t="str">
        <f>"5. Остаток средств фонда на дату сдачи отчета (заверяется банковской справкой) (стр.300 = стр.10 - стр.120 - стр.190 - стр.300 and [100]&gt;=0)"</f>
        <v>5. Остаток средств фонда на дату сдачи отчета (заверяется банковской справкой) (стр.300 = стр.10 - стр.120 - стр.190 - стр.300 and [100]&gt;=0)</v>
      </c>
      <c r="C41" s="6" t="str">
        <f>"310"</f>
        <v>310</v>
      </c>
      <c r="D41" s="7" t="str">
        <f t="shared" si="4"/>
        <v>0</v>
      </c>
      <c r="E41" s="5" t="str">
        <f>""</f>
        <v/>
      </c>
    </row>
  </sheetData>
  <mergeCells count="9">
    <mergeCell ref="A2:E2"/>
    <mergeCell ref="A3:E3"/>
    <mergeCell ref="A4:E4"/>
    <mergeCell ref="A5:E5"/>
    <mergeCell ref="A10:B10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Алексеева</cp:lastModifiedBy>
  <cp:lastPrinted>2024-07-08T10:09:03Z</cp:lastPrinted>
  <dcterms:created xsi:type="dcterms:W3CDTF">2024-07-08T09:35:58Z</dcterms:created>
  <dcterms:modified xsi:type="dcterms:W3CDTF">2024-07-09T09:10:59Z</dcterms:modified>
</cp:coreProperties>
</file>